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30" windowWidth="28215" windowHeight="14250" activeTab="1"/>
  </bookViews>
  <sheets>
    <sheet name="Datos Balance_PyG" sheetId="1" r:id="rId1"/>
    <sheet name="Ratios Financieros" sheetId="2" r:id="rId2"/>
  </sheets>
  <calcPr calcId="145621"/>
</workbook>
</file>

<file path=xl/calcChain.xml><?xml version="1.0" encoding="utf-8"?>
<calcChain xmlns="http://schemas.openxmlformats.org/spreadsheetml/2006/main">
  <c r="C16" i="2" l="1"/>
  <c r="E16" i="2" s="1"/>
  <c r="B16" i="2"/>
  <c r="C15" i="2"/>
  <c r="C17" i="2" s="1"/>
  <c r="B15" i="2"/>
  <c r="C14" i="2"/>
  <c r="B14" i="2"/>
  <c r="C13" i="2"/>
  <c r="E13" i="2" s="1"/>
  <c r="B13" i="2"/>
  <c r="C12" i="2"/>
  <c r="E12" i="2" s="1"/>
  <c r="B12" i="2"/>
  <c r="C11" i="2"/>
  <c r="B11" i="2"/>
  <c r="C10" i="2"/>
  <c r="E10" i="2" s="1"/>
  <c r="B10" i="2"/>
  <c r="C9" i="2"/>
  <c r="E9" i="2" s="1"/>
  <c r="B9" i="2"/>
  <c r="C8" i="2"/>
  <c r="E8" i="2" s="1"/>
  <c r="B8" i="2"/>
  <c r="C7" i="2"/>
  <c r="E7" i="2" s="1"/>
  <c r="B7" i="2"/>
  <c r="C6" i="2"/>
  <c r="E6" i="2" s="1"/>
  <c r="B6" i="2"/>
  <c r="C5" i="2"/>
  <c r="E5" i="2" s="1"/>
  <c r="B5" i="2"/>
  <c r="C4" i="2"/>
  <c r="E4" i="2" s="1"/>
  <c r="B4" i="2"/>
  <c r="C3" i="2"/>
  <c r="B3" i="2"/>
  <c r="C2" i="2"/>
  <c r="B2" i="2"/>
  <c r="E15" i="2" l="1"/>
  <c r="B17" i="2"/>
</calcChain>
</file>

<file path=xl/sharedStrings.xml><?xml version="1.0" encoding="utf-8"?>
<sst xmlns="http://schemas.openxmlformats.org/spreadsheetml/2006/main" count="55" uniqueCount="54">
  <si>
    <t>Cuenta</t>
  </si>
  <si>
    <t>Valor (€)</t>
  </si>
  <si>
    <t>Activo no corriente</t>
  </si>
  <si>
    <t>Instrucciones:</t>
  </si>
  <si>
    <t>Activo corriente</t>
  </si>
  <si>
    <t>Introduce los valores en la columna Valor (€) (hoja Datos Balance_PyG).</t>
  </si>
  <si>
    <t>Existencias</t>
  </si>
  <si>
    <t>Las fórmulas en 'Ratios Financieros' se actualizarán automáticamente.</t>
  </si>
  <si>
    <t>Clientes</t>
  </si>
  <si>
    <t>Caja y Bancos</t>
  </si>
  <si>
    <t>Pasivo no corriente</t>
  </si>
  <si>
    <t>Pasivo corriente</t>
  </si>
  <si>
    <t>Patrimonio neto</t>
  </si>
  <si>
    <t>Ventas / Ingresos</t>
  </si>
  <si>
    <t>Coste de ventas</t>
  </si>
  <si>
    <t>Gastos de explotación</t>
  </si>
  <si>
    <t>Amortizaciones</t>
  </si>
  <si>
    <t>Intereses financieros</t>
  </si>
  <si>
    <t>Resultado neto</t>
  </si>
  <si>
    <t>Costes fijos</t>
  </si>
  <si>
    <t>Precio de venta unitario</t>
  </si>
  <si>
    <t>Coste variable unitario</t>
  </si>
  <si>
    <t>Indicador</t>
  </si>
  <si>
    <t>Fórmula (celda)</t>
  </si>
  <si>
    <t>Valor</t>
  </si>
  <si>
    <t>Referencia ideal</t>
  </si>
  <si>
    <t>Diagnóstico</t>
  </si>
  <si>
    <t>Activo total (no corriente + corriente)</t>
  </si>
  <si>
    <t>Pasivo total (no corriente + corriente)</t>
  </si>
  <si>
    <t>Ratio de Liquidez Corriente</t>
  </si>
  <si>
    <t>&gt;1.5</t>
  </si>
  <si>
    <t>Ratio Prueba Ácida (Quick Ratio)</t>
  </si>
  <si>
    <t>&gt;1</t>
  </si>
  <si>
    <t>Ratio de Solvencia (Activo total / Pasivo total)</t>
  </si>
  <si>
    <t>Ratio de Endeudamiento (Pasivo total / Patrimonio neto)</t>
  </si>
  <si>
    <t>&lt;1 (ideal)</t>
  </si>
  <si>
    <t>Fondo de Maniobra (Working Capital)</t>
  </si>
  <si>
    <t>&gt;=0</t>
  </si>
  <si>
    <t>Rotación de Activos (Ventas / Activo total)</t>
  </si>
  <si>
    <t>ver sector</t>
  </si>
  <si>
    <t>Margen Bruto ((Ventas - Coste de ventas) / Ventas)</t>
  </si>
  <si>
    <t>&gt;30%</t>
  </si>
  <si>
    <t>EBIT (Resultado de explotación)</t>
  </si>
  <si>
    <t>Margen Operativo (EBIT / Ventas)</t>
  </si>
  <si>
    <t>&gt;10%</t>
  </si>
  <si>
    <t>EBITDA (EBIT + Amortizaciones)</t>
  </si>
  <si>
    <t>positivo</t>
  </si>
  <si>
    <t>Gastos financieros (Intereses)</t>
  </si>
  <si>
    <t>Margen Neto (Resultado neto / Ventas)</t>
  </si>
  <si>
    <t>&gt;5%</t>
  </si>
  <si>
    <t>Punto Muerto (unidades) Costes fijos / (Precio - Coste variable)</t>
  </si>
  <si>
    <t>Nº unidades</t>
  </si>
  <si>
    <t>Punto Muerto (ventas €)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</si>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</sst>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EUR ]#,##0.00_-"/>
  </numFmts>
  <fonts count="3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B18"/>
    </sheetView>
  </sheetViews>
  <sheetFormatPr baseColWidth="10" defaultColWidth="9.140625" defaultRowHeight="15"/>
  <cols>
    <col min="1" max="1" width="40" customWidth="1"/>
    <col min="2" max="2" width="18" customWidth="1"/>
  </cols>
  <sheetData>
    <row r="1" spans="1:4">
      <c r="A1" s="1" t="s">
        <v>0</v>
      </c>
      <c r="B1" s="8" t="s">
        <v>1</v>
      </c>
    </row>
    <row r="2" spans="1:4">
      <c r="A2" s="2" t="s">
        <v>2</v>
      </c>
      <c r="B2" s="3"/>
      <c r="D2" s="1" t="s">
        <v>3</v>
      </c>
    </row>
    <row r="3" spans="1:4">
      <c r="A3" s="2" t="s">
        <v>4</v>
      </c>
      <c r="B3" s="3"/>
      <c r="D3" t="s">
        <v>5</v>
      </c>
    </row>
    <row r="4" spans="1:4">
      <c r="A4" s="2" t="s">
        <v>6</v>
      </c>
      <c r="B4" s="3"/>
      <c r="D4" t="s">
        <v>7</v>
      </c>
    </row>
    <row r="5" spans="1:4">
      <c r="A5" s="2" t="s">
        <v>8</v>
      </c>
      <c r="B5" s="3"/>
    </row>
    <row r="6" spans="1:4">
      <c r="A6" s="2" t="s">
        <v>9</v>
      </c>
      <c r="B6" s="3"/>
    </row>
    <row r="7" spans="1:4">
      <c r="A7" s="2" t="s">
        <v>10</v>
      </c>
      <c r="B7" s="3"/>
    </row>
    <row r="8" spans="1:4">
      <c r="A8" s="2" t="s">
        <v>11</v>
      </c>
      <c r="B8" s="3"/>
    </row>
    <row r="9" spans="1:4">
      <c r="A9" s="2" t="s">
        <v>12</v>
      </c>
      <c r="B9" s="3"/>
    </row>
    <row r="10" spans="1:4">
      <c r="A10" s="2" t="s">
        <v>13</v>
      </c>
      <c r="B10" s="3"/>
    </row>
    <row r="11" spans="1:4">
      <c r="A11" s="2" t="s">
        <v>14</v>
      </c>
      <c r="B11" s="3"/>
    </row>
    <row r="12" spans="1:4">
      <c r="A12" s="2" t="s">
        <v>15</v>
      </c>
      <c r="B12" s="3"/>
    </row>
    <row r="13" spans="1:4">
      <c r="A13" s="2" t="s">
        <v>16</v>
      </c>
      <c r="B13" s="3"/>
    </row>
    <row r="14" spans="1:4">
      <c r="A14" s="2" t="s">
        <v>17</v>
      </c>
      <c r="B14" s="3"/>
    </row>
    <row r="15" spans="1:4">
      <c r="A15" s="2" t="s">
        <v>18</v>
      </c>
      <c r="B15" s="3"/>
    </row>
    <row r="16" spans="1:4">
      <c r="A16" s="2" t="s">
        <v>19</v>
      </c>
      <c r="B16" s="3"/>
    </row>
    <row r="17" spans="1:2">
      <c r="A17" s="2" t="s">
        <v>20</v>
      </c>
      <c r="B17" s="3"/>
    </row>
    <row r="18" spans="1:2">
      <c r="A18" s="2" t="s">
        <v>21</v>
      </c>
      <c r="B18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sqref="A1:E1"/>
    </sheetView>
  </sheetViews>
  <sheetFormatPr baseColWidth="10" defaultColWidth="9.140625" defaultRowHeight="15"/>
  <cols>
    <col min="1" max="1" width="60.85546875" customWidth="1"/>
    <col min="2" max="2" width="40" customWidth="1"/>
    <col min="3" max="3" width="18" customWidth="1"/>
    <col min="4" max="5" width="22" customWidth="1"/>
  </cols>
  <sheetData>
    <row r="1" spans="1:5">
      <c r="A1" s="8" t="s">
        <v>22</v>
      </c>
      <c r="B1" s="8" t="s">
        <v>23</v>
      </c>
      <c r="C1" s="8" t="s">
        <v>24</v>
      </c>
      <c r="D1" s="8" t="s">
        <v>25</v>
      </c>
      <c r="E1" s="8" t="s">
        <v>26</v>
      </c>
    </row>
    <row r="2" spans="1:5">
      <c r="A2" s="4" t="s">
        <v>27</v>
      </c>
      <c r="B2" s="4">
        <f>'Datos Balance_PyG'!$B$2+'Datos Balance_PyG'!$B$3</f>
        <v>0</v>
      </c>
      <c r="C2" s="5">
        <f>'Datos Balance_PyG'!$B$2+'Datos Balance_PyG'!$B$3</f>
        <v>0</v>
      </c>
      <c r="D2" s="4"/>
      <c r="E2" s="4"/>
    </row>
    <row r="3" spans="1:5">
      <c r="A3" s="4" t="s">
        <v>28</v>
      </c>
      <c r="B3" s="4">
        <f>'Datos Balance_PyG'!$B$7+'Datos Balance_PyG'!$B$8</f>
        <v>0</v>
      </c>
      <c r="C3" s="5">
        <f>'Datos Balance_PyG'!$B$7+'Datos Balance_PyG'!$B$8</f>
        <v>0</v>
      </c>
      <c r="D3" s="4"/>
      <c r="E3" s="4"/>
    </row>
    <row r="4" spans="1:5">
      <c r="A4" s="4" t="s">
        <v>29</v>
      </c>
      <c r="B4" s="4" t="e">
        <f>'Datos Balance_PyG'!$B$3/'Datos Balance_PyG'!$B$8</f>
        <v>#DIV/0!</v>
      </c>
      <c r="C4" s="6" t="e">
        <f>IF('Datos Balance_PyG'!$B$8=0,NA(),'Datos Balance_PyG'!$B$3/'Datos Balance_PyG'!$B$8)</f>
        <v>#N/A</v>
      </c>
      <c r="D4" s="4" t="s">
        <v>30</v>
      </c>
      <c r="E4" s="4" t="str">
        <f>IF(ISNA(C4),"N/A",IF(C4&gt;1.5,"Correcto ✅",IF(C4&gt;=1,"En riesgo ⚠️","Crítico ❌")))</f>
        <v>N/A</v>
      </c>
    </row>
    <row r="5" spans="1:5">
      <c r="A5" s="4" t="s">
        <v>31</v>
      </c>
      <c r="B5" s="4" t="e">
        <f>('Datos Balance_PyG'!$B$3-'Datos Balance_PyG'!$B$4)/'Datos Balance_PyG'!$B$8</f>
        <v>#DIV/0!</v>
      </c>
      <c r="C5" s="6" t="e">
        <f>IF('Datos Balance_PyG'!$B$8=0,NA(),('Datos Balance_PyG'!$B$3-'Datos Balance_PyG'!$B$4)/'Datos Balance_PyG'!$B$8)</f>
        <v>#N/A</v>
      </c>
      <c r="D5" s="4" t="s">
        <v>32</v>
      </c>
      <c r="E5" s="4" t="str">
        <f>IF(ISNA(C5),"N/A",IF(C5&gt;1,"Correcto ✅",IF(C5&gt;=0.8,"En riesgo ⚠️","Crítico ❌")))</f>
        <v>N/A</v>
      </c>
    </row>
    <row r="6" spans="1:5">
      <c r="A6" s="4" t="s">
        <v>33</v>
      </c>
      <c r="B6" s="4" t="e">
        <f>('Datos Balance_PyG'!$B$2+'Datos Balance_PyG'!$B$3)/('Datos Balance_PyG'!$B$7+'Datos Balance_PyG'!$B$8)</f>
        <v>#DIV/0!</v>
      </c>
      <c r="C6" s="6" t="e">
        <f>IF(('Datos Balance_PyG'!$B$7+'Datos Balance_PyG'!$B$8)=0,NA(),('Datos Balance_PyG'!$B$2+'Datos Balance_PyG'!$B$3)/('Datos Balance_PyG'!$B$7+'Datos Balance_PyG'!$B$8))</f>
        <v>#N/A</v>
      </c>
      <c r="D6" s="4" t="s">
        <v>30</v>
      </c>
      <c r="E6" s="4" t="str">
        <f>IF(ISNA(C6),"N/A",IF(C6&gt;1.5,"Correcto ✅",IF(C6&gt;=1.2,"En riesgo ⚠️","Crítico ❌")))</f>
        <v>N/A</v>
      </c>
    </row>
    <row r="7" spans="1:5">
      <c r="A7" s="4" t="s">
        <v>34</v>
      </c>
      <c r="B7" s="4" t="e">
        <f>('Datos Balance_PyG'!$B$7+'Datos Balance_PyG'!$B$8)/'Datos Balance_PyG'!$B$9</f>
        <v>#DIV/0!</v>
      </c>
      <c r="C7" s="6" t="e">
        <f>IF('Datos Balance_PyG'!$B$9=0,NA(),('Datos Balance_PyG'!$B$7+'Datos Balance_PyG'!$B$8)/'Datos Balance_PyG'!$B$9)</f>
        <v>#N/A</v>
      </c>
      <c r="D7" s="4" t="s">
        <v>35</v>
      </c>
      <c r="E7" s="4" t="str">
        <f>IF(ISNA(C7),"N/A",IF(C7&lt;1,"Correcto ✅",IF(C7&lt;2,"En riesgo ⚠️","Crítico ❌")))</f>
        <v>N/A</v>
      </c>
    </row>
    <row r="8" spans="1:5">
      <c r="A8" s="4" t="s">
        <v>36</v>
      </c>
      <c r="B8" s="4">
        <f>'Datos Balance_PyG'!$B$3-'Datos Balance_PyG'!$B$8</f>
        <v>0</v>
      </c>
      <c r="C8" s="6">
        <f>'Datos Balance_PyG'!$B$3-'Datos Balance_PyG'!$B$8</f>
        <v>0</v>
      </c>
      <c r="D8" s="4" t="s">
        <v>37</v>
      </c>
      <c r="E8" s="4" t="str">
        <f>IF(ISNA(C8),"N/A",IF(C8&gt;0,"Correcto ✅",IF(C8=0,"En riesgo ⚠️","Crítico ❌")))</f>
        <v>En riesgo ⚠️</v>
      </c>
    </row>
    <row r="9" spans="1:5">
      <c r="A9" s="4" t="s">
        <v>38</v>
      </c>
      <c r="B9" s="4" t="e">
        <f>'Datos Balance_PyG'!$B$10/(('Datos Balance_PyG'!$B$2+'Datos Balance_PyG'!$B$3))</f>
        <v>#DIV/0!</v>
      </c>
      <c r="C9" s="6" t="e">
        <f>IF((('Datos Balance_PyG'!$B$2+'Datos Balance_PyG'!$B$3))=0,NA(),'Datos Balance_PyG'!$B$10/(('Datos Balance_PyG'!$B$2+'Datos Balance_PyG'!$B$3)))</f>
        <v>#N/A</v>
      </c>
      <c r="D9" s="4" t="s">
        <v>39</v>
      </c>
      <c r="E9" s="4" t="str">
        <f>IF(ISNA(C9),"N/A",IF(C9&gt;0.8,"Correcto ✅",IF(C9&gt;=0.4,"En riesgo ⚠️","Crítico ❌")))</f>
        <v>N/A</v>
      </c>
    </row>
    <row r="10" spans="1:5">
      <c r="A10" s="4" t="s">
        <v>40</v>
      </c>
      <c r="B10" s="4" t="e">
        <f>IF('Datos Balance_PyG'!$B$10=0,NA(),('Datos Balance_PyG'!$B$10-'Datos Balance_PyG'!$B$11)/'Datos Balance_PyG'!$B$10)</f>
        <v>#N/A</v>
      </c>
      <c r="C10" s="7" t="e">
        <f>IF('Datos Balance_PyG'!$B$10=0,NA(),('Datos Balance_PyG'!$B$10-'Datos Balance_PyG'!$B$11)/'Datos Balance_PyG'!$B$10)</f>
        <v>#N/A</v>
      </c>
      <c r="D10" s="4" t="s">
        <v>41</v>
      </c>
      <c r="E10" s="4" t="str">
        <f>IF(ISNA(C10),"N/A",IF(C10&gt;0.3,"Correcto ✅",IF(C10&gt;=0.1,"En riesgo ⚠️","Crítico ❌")))</f>
        <v>N/A</v>
      </c>
    </row>
    <row r="11" spans="1:5">
      <c r="A11" s="4" t="s">
        <v>42</v>
      </c>
      <c r="B11" s="4">
        <f>'Datos Balance_PyG'!$B$10-'Datos Balance_PyG'!$B$11-'Datos Balance_PyG'!$B$12</f>
        <v>0</v>
      </c>
      <c r="C11" s="5">
        <f>'Datos Balance_PyG'!$B$10-'Datos Balance_PyG'!$B$11-'Datos Balance_PyG'!$B$12</f>
        <v>0</v>
      </c>
      <c r="D11" s="4"/>
      <c r="E11" s="4"/>
    </row>
    <row r="12" spans="1:5">
      <c r="A12" s="4" t="s">
        <v>43</v>
      </c>
      <c r="B12" s="4" t="e">
        <f>IF('Datos Balance_PyG'!$B$10=0,NA(),('Datos Balance_PyG'!$B$10-'Datos Balance_PyG'!$B$11-'Datos Balance_PyG'!$B$12)/'Datos Balance_PyG'!$B$10)</f>
        <v>#N/A</v>
      </c>
      <c r="C12" s="7" t="e">
        <f>IF('Datos Balance_PyG'!$B$10=0,NA(),('Datos Balance_PyG'!$B$10-'Datos Balance_PyG'!$B$11-'Datos Balance_PyG'!$B$12)/'Datos Balance_PyG'!$B$10)</f>
        <v>#N/A</v>
      </c>
      <c r="D12" s="4" t="s">
        <v>44</v>
      </c>
      <c r="E12" s="4" t="str">
        <f>IF(ISNA(C12),"N/A",IF(C12&gt;0.1,"Correcto ✅",IF(C12&gt;=0.05,"En riesgo ⚠️","Crítico ❌")))</f>
        <v>N/A</v>
      </c>
    </row>
    <row r="13" spans="1:5">
      <c r="A13" s="4" t="s">
        <v>45</v>
      </c>
      <c r="B13" s="4">
        <f>(('Datos Balance_PyG'!$B$10-'Datos Balance_PyG'!$B$11-'Datos Balance_PyG'!$B$12)+'Datos Balance_PyG'!$B$13)</f>
        <v>0</v>
      </c>
      <c r="C13" s="5">
        <f>(('Datos Balance_PyG'!$B$10-'Datos Balance_PyG'!$B$11-'Datos Balance_PyG'!$B$12)+'Datos Balance_PyG'!$B$13)</f>
        <v>0</v>
      </c>
      <c r="D13" s="4" t="s">
        <v>46</v>
      </c>
      <c r="E13" s="4" t="str">
        <f>IF(ISNA(C13),"N/A",IF(C13&gt;0,"Correcto ✅",IF(C13=0,"En riesgo ⚠️","Crítico ❌")))</f>
        <v>En riesgo ⚠️</v>
      </c>
    </row>
    <row r="14" spans="1:5">
      <c r="A14" s="4" t="s">
        <v>47</v>
      </c>
      <c r="B14" s="4">
        <f>'Datos Balance_PyG'!$B$14</f>
        <v>0</v>
      </c>
      <c r="C14" s="6">
        <f>'Datos Balance_PyG'!$B$14</f>
        <v>0</v>
      </c>
      <c r="D14" s="4"/>
      <c r="E14" s="4"/>
    </row>
    <row r="15" spans="1:5">
      <c r="A15" s="4" t="s">
        <v>48</v>
      </c>
      <c r="B15" s="4" t="e">
        <f>IF('Datos Balance_PyG'!$B$10=0,NA(),'Datos Balance_PyG'!$B$15/'Datos Balance_PyG'!$B$10)</f>
        <v>#N/A</v>
      </c>
      <c r="C15" s="7" t="e">
        <f>IF('Datos Balance_PyG'!$B$10=0,NA(),'Datos Balance_PyG'!$B$15/'Datos Balance_PyG'!$B$10)</f>
        <v>#N/A</v>
      </c>
      <c r="D15" s="4" t="s">
        <v>49</v>
      </c>
      <c r="E15" s="4" t="str">
        <f>IF(ISNA(C15),"N/A",IF(C15&gt;0.05,"Correcto ✅",IF(C15&gt;=0.02,"En riesgo ⚠️","Crítico ❌")))</f>
        <v>N/A</v>
      </c>
    </row>
    <row r="16" spans="1:5">
      <c r="A16" s="4" t="s">
        <v>50</v>
      </c>
      <c r="B16" s="4" t="e">
        <f>IF(('Datos Balance_PyG'!$B$17-'Datos Balance_PyG'!$B$18)&lt;=0,NA(),'Datos Balance_PyG'!$B$16/('Datos Balance_PyG'!$B$17-'Datos Balance_PyG'!$B$18))</f>
        <v>#N/A</v>
      </c>
      <c r="C16" s="6" t="e">
        <f>IF(('Datos Balance_PyG'!$B$17-'Datos Balance_PyG'!$B$18)&lt;=0,NA(),'Datos Balance_PyG'!$B$16/('Datos Balance_PyG'!$B$17-'Datos Balance_PyG'!$B$18))</f>
        <v>#N/A</v>
      </c>
      <c r="D16" s="4" t="s">
        <v>51</v>
      </c>
      <c r="E16" s="4" t="str">
        <f>IF(ISNA(C16),"N/A",IF(C16&lt;0,"Crítico ❌","Correcto ✅"))</f>
        <v>N/A</v>
      </c>
    </row>
    <row r="17" spans="1:5">
      <c r="A17" s="4" t="s">
        <v>52</v>
      </c>
      <c r="B17" s="4" t="e">
        <f>IF(ISNA(C15),NA(),C15*'Datos Balance_PyG'!$B$17)</f>
        <v>#N/A</v>
      </c>
      <c r="C17" s="5" t="e">
        <f>IF(ISNA(C15),NA(),C15*'Datos Balance_PyG'!$B$17)</f>
        <v>#N/A</v>
      </c>
      <c r="D17" s="4" t="s">
        <v>53</v>
      </c>
      <c r="E17" s="4"/>
    </row>
  </sheetData>
  <conditionalFormatting sqref="E2:E17">
    <cfRule type="expression" dxfId="2" priority="1" stopIfTrue="1">
      <formula>ISNUMBER(SEARCH("Correcto",E2))</formula>
    </cfRule>
    <cfRule type="expression" dxfId="1" priority="2" stopIfTrue="1">
      <formula>ISNUMBER(SEARCH("En riesgo",E2))</formula>
    </cfRule>
    <cfRule type="expression" dxfId="0" priority="3" stopIfTrue="1">
      <formula>ISNUMBER(SEARCH("Crítico",E2))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Balance_PyG</vt:lpstr>
      <vt:lpstr>Ratios Financieros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2025-10-11T09:29:41Z</dcterms:created>
  <dcterms:modified xsi:type="dcterms:W3CDTF">2025-10-11T11:01:18Z</dcterms:modified>
</cp:coreProperties>
</file>